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omo usar" sheetId="1" state="visible" r:id="rId3"/>
    <sheet name="DRE Gerencia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<sst xmlns="http://schemas.openxmlformats.org/spreadsheetml/2006/main" count="65" uniqueCount="65">
  <si>
    <t xml:space="preserve">DRE Gerencial Mensal: como usar</t>
  </si>
  <si>
    <t xml:space="preserve">Planilha gratuita de Hellyar Vieira, Controladoria e Gestão Financeira</t>
  </si>
  <si>
    <t xml:space="preserve">COMO USAR</t>
  </si>
  <si>
    <t xml:space="preserve">1. Na aba 'DRE Gerencial', preencha as células amarelas de cada mês: receita, deduções, custos e despesas.</t>
  </si>
  <si>
    <t xml:space="preserve">2. Informe custos e despesas como números POSITIVOS. A planilha faz as subtrações. No resultado financeiro, use negativo para despesa e positivo para ganho.</t>
  </si>
  <si>
    <t xml:space="preserve">3. Os resultados (receita líquida, lucro bruto, EBITDA e resultado líquido) e as margens são calculados automaticamente.</t>
  </si>
  <si>
    <t xml:space="preserve">4. Compare mês a mês: onde a margem cai, há custo ou despesa crescendo mais que a receita. É por aí que começa a análise.</t>
  </si>
  <si>
    <t xml:space="preserve">5. Ajuste os nomes das linhas de despesa à sua realidade, mantendo as linhas dentro do bloco para os totais continuarem corretos.</t>
  </si>
  <si>
    <t xml:space="preserve">LEGENDA DAS CORES</t>
  </si>
  <si>
    <t xml:space="preserve">Fundo amarelo e texto azul: valores que você preenche. Na planilha vieram valores de EXEMPLO, apague e digite os seus.</t>
  </si>
  <si>
    <t xml:space="preserve">Fundo branco ou cinza e texto preto: fórmulas. Não precisa mexer, elas se atualizam sozinhas.</t>
  </si>
  <si>
    <t xml:space="preserve">Dica: selecione as células amarelas e pressione Delete para limpar os valores de exemplo.</t>
  </si>
  <si>
    <t xml:space="preserve">BOAS PRÁTICAS</t>
  </si>
  <si>
    <t xml:space="preserve">• Fature menos ou lucre mais? Olhe a margem, não só o faturamento. Crescer sem margem só aumenta o trabalho.</t>
  </si>
  <si>
    <t xml:space="preserve">• Feche o mês sempre no mesmo prazo (por exemplo, até o dia 10) para ter números a tempo de decidir.</t>
  </si>
  <si>
    <t xml:space="preserve">• Use a mesma lógica de classificação todo mês. Mudar a classificação no meio do ano atrapalha a comparação.</t>
  </si>
  <si>
    <t xml:space="preserve">• Quando tiver mais de uma unidade, produto ou contrato, faça uma DRE para cada um e descubra quem dá resultado.</t>
  </si>
  <si>
    <t xml:space="preserve">QUER AJUDA PARA APLICAR NA SUA EMPRESA?</t>
  </si>
  <si>
    <t xml:space="preserve">Faço um diagnóstico gratuito de 30 minutos para entender a sua empresa e indicar por onde começar.</t>
  </si>
  <si>
    <t xml:space="preserve">Agendar pelo WhatsApp</t>
  </si>
  <si>
    <t xml:space="preserve">https://hellyarvieira.com.br</t>
  </si>
  <si>
    <t xml:space="preserve">Modelo educativo e de uso livre. Adapte as linhas à realidade da sua empresa. Não substitui orientação contábil ou jurídica.</t>
  </si>
  <si>
    <t xml:space="preserve">DRE Gerencial Mensal</t>
  </si>
  <si>
    <t xml:space="preserve">Planilha gratuita  |  Hellyar Vieira, Controladoria e Gestão Financeira  |  hellyarvieira.com.br</t>
  </si>
  <si>
    <t xml:space="preserve">Valores de EXEMPLO. Substitua os números das células amarelas pelos da sua empresa. Informe despesas e custos como números positivos.</t>
  </si>
  <si>
    <t xml:space="preserve">R$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</si>
  <si>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</si>
  <si>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</si>
  <si>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</si>
  <si>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</si>
  <si>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</si>
  <si>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</si>
  <si>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</si>
  <si>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</si>
  <si>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</si>
  <si>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</si>
  <si>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</si>
  <si>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</si>
  <si>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</t>
  </si>
  <si>
    <t xml:space="preserve">% da receita líquida</t>
  </si>
  <si>
    <t xml:space="preserve">Receita bruta de vendas</t>
  </si>
  <si>
    <t xml:space="preserve">(−) Deduções (impostos sobre vendas, devoluções)</t>
  </si>
  <si>
    <t xml:space="preserve">Receita líquida</t>
  </si>
  <si>
    <t xml:space="preserve">(−) Custo dos produtos ou serviços vendidos</t>
  </si>
  <si>
    <t xml:space="preserve">Lucro bruto</t>
  </si>
  <si>
    <t xml:space="preserve">Margem bruta (%)</t>
  </si>
  <si>
    <t xml:space="preserve">Despesas operacionais</t>
  </si>
  <si>
    <t xml:space="preserve">Pessoal e encargos</t>
  </si>
  <si>
    <t xml:space="preserve">Comercial e marketing</t>
  </si>
  <si>
    <t xml:space="preserve">Administrativas</t>
  </si>
  <si>
    <t xml:space="preserve">Ocupação (aluguel, energia, internet)</t>
  </si>
  <si>
    <t xml:space="preserve">Outras despesas operacionais</t>
  </si>
  <si>
    <t xml:space="preserve">Total de despesas operacionais</t>
  </si>
  <si>
    <t xml:space="preserve">Resultado operacional (EBITDA gerencial)</t>
  </si>
  <si>
    <t xml:space="preserve">Margem operacional (%)</t>
  </si>
  <si>
    <t xml:space="preserve">(−) Depreciação e amortização</t>
  </si>
  <si>
    <t xml:space="preserve">(+/−) Resultado financeiro líquido (despesa em negativo)</t>
  </si>
  <si>
    <t xml:space="preserve">Resultado antes do IR e CSLL</t>
  </si>
  <si>
    <t xml:space="preserve">(−) IR e CSLL</t>
  </si>
  <si>
    <t xml:space="preserve">Resultado líquido</t>
  </si>
  <si>
    <t xml:space="preserve">Margem líquida (%)</t>
  </si>
  <si>
    <t xml:space="preserve">Como ler: Receita bruta, menos deduções, é a receita líquida. Menos o custo do que foi vendido, é o lucro bruto. Menos as despesas operacionais, é o resultado operacional.</t>
  </si>
  <si>
    <t xml:space="preserve">EBITDA gerencial: resultado operacional antes de depreciação, juros e imposto de renda. Mostra o quanto a operação gera de resultado.</t>
  </si>
  <si>
    <t xml:space="preserve">Resultado financeiro: juros e tarifas pagos entram em negativo; rendimentos de aplicações entram em positivo.</t>
  </si>
  <si>
    <t xml:space="preserve">A DRE gerencial é um relatório interno de gestão. Ela não substitui a DRE contábil nem as obrigações fiscais, que seu contador prepara.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</si>
</sst>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 &quot;#,##0;&quot;(R$ &quot;#,##0\);\-"/>
    <numFmt numFmtId="166" formatCode="0.0%;\(0.0%\);\-"/>
    <numFmt numFmtId="167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F3A"/>
      <name val="Arial"/>
      <family val="0"/>
      <charset val="1"/>
    </font>
    <font>
      <sz val="9"/>
      <color rgb="FF5B6678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i val="true"/>
      <sz val="9"/>
      <color rgb="FF8A5A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4F6FA"/>
        <bgColor rgb="FFFFFFFF"/>
      </patternFill>
    </fill>
    <fill>
      <patternFill patternType="solid">
        <fgColor rgb="FFFFF8DC"/>
        <bgColor rgb="FFF4F6FA"/>
      </patternFill>
    </fill>
    <fill>
      <patternFill patternType="solid">
        <fgColor rgb="FFF3E7CC"/>
        <bgColor rgb="FFE8ECF4"/>
      </patternFill>
    </fill>
    <fill>
      <patternFill patternType="solid">
        <fgColor rgb="FF0B1F3A"/>
        <bgColor rgb="FF003300"/>
      </patternFill>
    </fill>
    <fill>
      <patternFill patternType="solid">
        <fgColor rgb="FFE8ECF4"/>
        <bgColor rgb="FFF4F6F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DBE6"/>
      </left>
      <right style="thin">
        <color rgb="FFD5DBE6"/>
      </right>
      <top style="thin">
        <color rgb="FFD5DBE6"/>
      </top>
      <bottom style="thin">
        <color rgb="FFD5DBE6"/>
      </bottom>
      <diagonal/>
    </border>
    <border diagonalUp="false" diagonalDown="false">
      <left/>
      <right/>
      <top style="medium">
        <color rgb="FF0B1F3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008080"/>
      <rgbColor rgb="FFD9D9D9"/>
      <rgbColor rgb="FF878787"/>
      <rgbColor rgb="FF9999FF"/>
      <rgbColor rgb="FF993366"/>
      <rgbColor rgb="FFFFF8DC"/>
      <rgbColor rgb="FFE8ECF4"/>
      <rgbColor rgb="FF660066"/>
      <rgbColor rgb="FFFF8080"/>
      <rgbColor rgb="FF0563C1"/>
      <rgbColor rgb="FFD5DB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A"/>
      <rgbColor rgb="FFCCFFCC"/>
      <rgbColor rgb="FFF3E7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8"/>
      <rgbColor rgb="FFB8904A"/>
      <rgbColor rgb="FF0B1F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Receita líquida e resultado líquido por mês (R$)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'DRE Gerencial'!A8</c:f>
              <c:strCache>
                <c:ptCount val="1"/>
                <c:pt idx="0">
                  <c:v>Receita líquida</c:v>
                </c:pt>
              </c:strCache>
            </c:strRef>
          </c:tx>
          <c:spPr>
            <a:solidFill>
              <a:srgbClr val="0b1f3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'DRE Gerencial'!$B$5:$M$5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'DRE Gerencial'!$B$8:$M$8</c:f>
              <c:numCache>
                <c:formatCode>"R$ "#,##0;"(R$ "#,##0\);\-</c:formatCode>
                <c:ptCount val="12"/>
                <c:pt idx="0">
                  <c:v>70400</c:v>
                </c:pt>
                <c:pt idx="1">
                  <c:v>72200</c:v>
                </c:pt>
                <c:pt idx="2">
                  <c:v>77500</c:v>
                </c:pt>
                <c:pt idx="3">
                  <c:v>76600</c:v>
                </c:pt>
                <c:pt idx="4">
                  <c:v>81000</c:v>
                </c:pt>
                <c:pt idx="5">
                  <c:v>86300</c:v>
                </c:pt>
                <c:pt idx="6">
                  <c:v>84500</c:v>
                </c:pt>
                <c:pt idx="7">
                  <c:v>87100</c:v>
                </c:pt>
                <c:pt idx="8">
                  <c:v>88900</c:v>
                </c:pt>
                <c:pt idx="9">
                  <c:v>92400</c:v>
                </c:pt>
                <c:pt idx="10">
                  <c:v>98600</c:v>
                </c:pt>
                <c:pt idx="11">
                  <c:v>110900</c:v>
                </c:pt>
              </c:numCache>
            </c:numRef>
          </c:val>
        </c:ser>
        <c:ser>
          <c:idx val="1"/>
          <c:order val="1"/>
          <c:tx>
            <c:strRef>
              <c:f>'DRE Gerencial'!A25</c:f>
              <c:strCache>
                <c:ptCount val="1"/>
                <c:pt idx="0">
                  <c:v>Resultado líquido</c:v>
                </c:pt>
              </c:strCache>
            </c:strRef>
          </c:tx>
          <c:spPr>
            <a:solidFill>
              <a:srgbClr val="b8904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'DRE Gerencial'!$B$5:$M$5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'DRE Gerencial'!$B$25:$M$25</c:f>
              <c:numCache>
                <c:formatCode>"R$ "#,##0;"(R$ "#,##0\);\-</c:formatCode>
                <c:ptCount val="12"/>
                <c:pt idx="0">
                  <c:v>4500</c:v>
                </c:pt>
                <c:pt idx="1">
                  <c:v>6000</c:v>
                </c:pt>
                <c:pt idx="2">
                  <c:v>6800</c:v>
                </c:pt>
                <c:pt idx="3">
                  <c:v>8100</c:v>
                </c:pt>
                <c:pt idx="4">
                  <c:v>8400</c:v>
                </c:pt>
                <c:pt idx="5">
                  <c:v>11600</c:v>
                </c:pt>
                <c:pt idx="6">
                  <c:v>10200</c:v>
                </c:pt>
                <c:pt idx="7">
                  <c:v>11500</c:v>
                </c:pt>
                <c:pt idx="8">
                  <c:v>11800</c:v>
                </c:pt>
                <c:pt idx="9">
                  <c:v>13000</c:v>
                </c:pt>
                <c:pt idx="10">
                  <c:v>14200</c:v>
                </c:pt>
                <c:pt idx="11">
                  <c:v>16600</c:v>
                </c:pt>
              </c:numCache>
            </c:numRef>
          </c:val>
        </c:ser>
        <c:gapWidth val="150"/>
        <c:overlap val="0"/>
        <c:axId val="46254380"/>
        <c:axId val="37824661"/>
      </c:barChart>
      <c:catAx>
        <c:axId val="462543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824661"/>
        <c:crosses val="autoZero"/>
        <c:auto val="1"/>
        <c:lblAlgn val="ctr"/>
        <c:lblOffset val="100"/>
        <c:noMultiLvlLbl val="0"/>
      </c:catAx>
      <c:valAx>
        <c:axId val="3782466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25438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32</xdr:row>
      <xdr:rowOff>0</xdr:rowOff>
    </xdr:from>
    <xdr:to>
      <xdr:col>6</xdr:col>
      <xdr:colOff>708480</xdr:colOff>
      <xdr:row>48</xdr:row>
      <xdr:rowOff>11520</xdr:rowOff>
    </xdr:to>
    <xdr:graphicFrame>
      <xdr:nvGraphicFramePr>
        <xdr:cNvPr id="0" name="Chart 1"/>
        <xdr:cNvGraphicFramePr/>
      </xdr:nvGraphicFramePr>
      <xdr:xfrm>
        <a:off x="0" y="6419880"/>
        <a:ext cx="863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a.me/5562991494203?text=Ol&#225;%2C%20Hellyar!%20Baixei%20uma%20planilha%20no%20site%20e%20quero%20agendar%20o%20diagn&#243;stico." TargetMode="External"/><Relationship Id="rId2" Type="http://schemas.openxmlformats.org/officeDocument/2006/relationships/hyperlink" Target="https://hellyarvieira.com.br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8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.75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0" customFormat="false" ht="30" hidden="false" customHeight="true" outlineLevel="0" collapsed="false">
      <c r="B10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6" t="s">
        <v>10</v>
      </c>
    </row>
    <row r="15" customFormat="false" ht="15" hidden="false" customHeight="false" outlineLevel="0" collapsed="false">
      <c r="B15" s="6" t="s">
        <v>11</v>
      </c>
    </row>
    <row r="17" customFormat="false" ht="15" hidden="false" customHeight="false" outlineLevel="0" collapsed="false">
      <c r="B17" s="3" t="s">
        <v>12</v>
      </c>
    </row>
    <row r="18" customFormat="false" ht="30" hidden="false" customHeight="true" outlineLevel="0" collapsed="false">
      <c r="B18" s="4" t="s">
        <v>13</v>
      </c>
    </row>
    <row r="19" customFormat="false" ht="15.75" hidden="false" customHeight="true" outlineLevel="0" collapsed="false">
      <c r="B19" s="4" t="s">
        <v>14</v>
      </c>
    </row>
    <row r="20" customFormat="false" ht="30" hidden="false" customHeight="true" outlineLevel="0" collapsed="false">
      <c r="B20" s="4" t="s">
        <v>15</v>
      </c>
    </row>
    <row r="21" customFormat="false" ht="30" hidden="false" customHeight="true" outlineLevel="0" collapsed="false">
      <c r="B21" s="4" t="s">
        <v>16</v>
      </c>
    </row>
    <row r="23" customFormat="false" ht="15" hidden="false" customHeight="false" outlineLevel="0" collapsed="false">
      <c r="B23" s="7" t="s">
        <v>17</v>
      </c>
    </row>
    <row r="24" customFormat="false" ht="15" hidden="false" customHeight="false" outlineLevel="0" collapsed="false">
      <c r="B24" s="6" t="s">
        <v>18</v>
      </c>
    </row>
    <row r="25" customFormat="false" ht="15" hidden="false" customHeight="false" outlineLevel="0" collapsed="false">
      <c r="B25" s="8" t="s">
        <v>19</v>
      </c>
    </row>
    <row r="26" customFormat="false" ht="15" hidden="false" customHeight="false" outlineLevel="0" collapsed="false">
      <c r="B26" s="8" t="s">
        <v>20</v>
      </c>
    </row>
    <row r="28" customFormat="false" ht="15" hidden="false" customHeight="false" outlineLevel="0" collapsed="false">
      <c r="B28" s="2" t="s">
        <v>21</v>
      </c>
    </row>
  </sheetData>
  <hyperlinks>
    <hyperlink ref="B25" r:id="rId1" display="Agendar pelo WhatsApp"/>
    <hyperlink ref="B26" r:id="rId2" display="https://hellyarvieira.com.b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13" min="2" style="0" width="12.5"/>
    <col collapsed="false" customWidth="true" hidden="false" outlineLevel="0" max="15" min="14" style="0" width="14"/>
  </cols>
  <sheetData>
    <row r="1" customFormat="false" ht="25.5" hidden="false" customHeight="tru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3" customFormat="false" ht="15" hidden="false" customHeight="false" outlineLevel="0" collapsed="false">
      <c r="A3" s="9" t="s">
        <v>24</v>
      </c>
    </row>
    <row r="5" customFormat="false" ht="30" hidden="false" customHeight="true" outlineLevel="0" collapsed="false">
      <c r="A5" s="10" t="s">
        <v>25</v>
      </c>
      <c r="B5" s="11" t="s">
        <v>26</v>
      </c>
      <c r="C5" s="11" t="s">
        <v>27</v>
      </c>
      <c r="D5" s="11" t="s">
        <v>28</v>
      </c>
      <c r="E5" s="11" t="s">
        <v>29</v>
      </c>
      <c r="F5" s="11" t="s">
        <v>30</v>
      </c>
      <c r="G5" s="11" t="s">
        <v>31</v>
      </c>
      <c r="H5" s="11" t="s">
        <v>32</v>
      </c>
      <c r="I5" s="11" t="s">
        <v>33</v>
      </c>
      <c r="J5" s="11" t="s">
        <v>34</v>
      </c>
      <c r="K5" s="11" t="s">
        <v>35</v>
      </c>
      <c r="L5" s="11" t="s">
        <v>36</v>
      </c>
      <c r="M5" s="11" t="s">
        <v>37</v>
      </c>
      <c r="N5" s="12" t="s">
        <v>38</v>
      </c>
      <c r="O5" s="12" t="s">
        <v>39</v>
      </c>
    </row>
    <row r="6" customFormat="false" ht="15" hidden="false" customHeight="false" outlineLevel="0" collapsed="false">
      <c r="A6" s="6" t="s">
        <v>40</v>
      </c>
      <c r="B6" s="13" t="n">
        <v>80000</v>
      </c>
      <c r="C6" s="13" t="n">
        <v>82000</v>
      </c>
      <c r="D6" s="13" t="n">
        <v>88000</v>
      </c>
      <c r="E6" s="13" t="n">
        <v>87000</v>
      </c>
      <c r="F6" s="13" t="n">
        <v>92000</v>
      </c>
      <c r="G6" s="13" t="n">
        <v>98000</v>
      </c>
      <c r="H6" s="13" t="n">
        <v>96000</v>
      </c>
      <c r="I6" s="13" t="n">
        <v>99000</v>
      </c>
      <c r="J6" s="13" t="n">
        <v>101000</v>
      </c>
      <c r="K6" s="13" t="n">
        <v>105000</v>
      </c>
      <c r="L6" s="13" t="n">
        <v>112000</v>
      </c>
      <c r="M6" s="13" t="n">
        <v>126000</v>
      </c>
      <c r="N6" s="14" t="n">
        <f aca="false">SUM(B6:M6)</f>
        <v>1166000</v>
      </c>
      <c r="O6" s="15" t="n">
        <f aca="false">IF($N$8=0,0,N6/$N$8)</f>
        <v>1.13600935307872</v>
      </c>
    </row>
    <row r="7" customFormat="false" ht="15" hidden="false" customHeight="false" outlineLevel="0" collapsed="false">
      <c r="A7" s="6" t="s">
        <v>41</v>
      </c>
      <c r="B7" s="13" t="n">
        <v>9600</v>
      </c>
      <c r="C7" s="13" t="n">
        <v>9800</v>
      </c>
      <c r="D7" s="13" t="n">
        <v>10500</v>
      </c>
      <c r="E7" s="13" t="n">
        <v>10400</v>
      </c>
      <c r="F7" s="13" t="n">
        <v>11000</v>
      </c>
      <c r="G7" s="13" t="n">
        <v>11700</v>
      </c>
      <c r="H7" s="13" t="n">
        <v>11500</v>
      </c>
      <c r="I7" s="13" t="n">
        <v>11900</v>
      </c>
      <c r="J7" s="13" t="n">
        <v>12100</v>
      </c>
      <c r="K7" s="13" t="n">
        <v>12600</v>
      </c>
      <c r="L7" s="13" t="n">
        <v>13400</v>
      </c>
      <c r="M7" s="13" t="n">
        <v>15100</v>
      </c>
      <c r="N7" s="14" t="n">
        <f aca="false">SUM(B7:M7)</f>
        <v>139600</v>
      </c>
      <c r="O7" s="15" t="n">
        <f aca="false">IF($N$8=0,0,N7/$N$8)</f>
        <v>0.136009353078722</v>
      </c>
    </row>
    <row r="8" customFormat="false" ht="15" hidden="false" customHeight="false" outlineLevel="0" collapsed="false">
      <c r="A8" s="16" t="s">
        <v>42</v>
      </c>
      <c r="B8" s="17" t="n">
        <f aca="false">B6-B7</f>
        <v>70400</v>
      </c>
      <c r="C8" s="17" t="n">
        <f aca="false">C6-C7</f>
        <v>72200</v>
      </c>
      <c r="D8" s="17" t="n">
        <f aca="false">D6-D7</f>
        <v>77500</v>
      </c>
      <c r="E8" s="17" t="n">
        <f aca="false">E6-E7</f>
        <v>76600</v>
      </c>
      <c r="F8" s="17" t="n">
        <f aca="false">F6-F7</f>
        <v>81000</v>
      </c>
      <c r="G8" s="17" t="n">
        <f aca="false">G6-G7</f>
        <v>86300</v>
      </c>
      <c r="H8" s="17" t="n">
        <f aca="false">H6-H7</f>
        <v>84500</v>
      </c>
      <c r="I8" s="17" t="n">
        <f aca="false">I6-I7</f>
        <v>87100</v>
      </c>
      <c r="J8" s="17" t="n">
        <f aca="false">J6-J7</f>
        <v>88900</v>
      </c>
      <c r="K8" s="17" t="n">
        <f aca="false">K6-K7</f>
        <v>92400</v>
      </c>
      <c r="L8" s="17" t="n">
        <f aca="false">L6-L7</f>
        <v>98600</v>
      </c>
      <c r="M8" s="17" t="n">
        <f aca="false">M6-M7</f>
        <v>110900</v>
      </c>
      <c r="N8" s="17" t="n">
        <f aca="false">N6-N7</f>
        <v>1026400</v>
      </c>
      <c r="O8" s="18" t="n">
        <f aca="false">IF($N$8=0,0,N8/$N$8)</f>
        <v>1</v>
      </c>
    </row>
    <row r="9" customFormat="false" ht="15" hidden="false" customHeight="false" outlineLevel="0" collapsed="false">
      <c r="A9" s="6" t="s">
        <v>43</v>
      </c>
      <c r="B9" s="13" t="n">
        <v>32000</v>
      </c>
      <c r="C9" s="13" t="n">
        <v>32800</v>
      </c>
      <c r="D9" s="13" t="n">
        <v>35200</v>
      </c>
      <c r="E9" s="13" t="n">
        <v>34800</v>
      </c>
      <c r="F9" s="13" t="n">
        <v>36800</v>
      </c>
      <c r="G9" s="13" t="n">
        <v>39200</v>
      </c>
      <c r="H9" s="13" t="n">
        <v>38400</v>
      </c>
      <c r="I9" s="13" t="n">
        <v>39600</v>
      </c>
      <c r="J9" s="13" t="n">
        <v>40400</v>
      </c>
      <c r="K9" s="13" t="n">
        <v>42000</v>
      </c>
      <c r="L9" s="13" t="n">
        <v>44800</v>
      </c>
      <c r="M9" s="13" t="n">
        <v>50400</v>
      </c>
      <c r="N9" s="14" t="n">
        <f aca="false">SUM(B9:M9)</f>
        <v>466400</v>
      </c>
      <c r="O9" s="15" t="n">
        <f aca="false">IF($N$8=0,0,N9/$N$8)</f>
        <v>0.454403741231489</v>
      </c>
    </row>
    <row r="10" customFormat="false" ht="15" hidden="false" customHeight="false" outlineLevel="0" collapsed="false">
      <c r="A10" s="16" t="s">
        <v>44</v>
      </c>
      <c r="B10" s="17" t="n">
        <f aca="false">B8-B9</f>
        <v>38400</v>
      </c>
      <c r="C10" s="17" t="n">
        <f aca="false">C8-C9</f>
        <v>39400</v>
      </c>
      <c r="D10" s="17" t="n">
        <f aca="false">D8-D9</f>
        <v>42300</v>
      </c>
      <c r="E10" s="17" t="n">
        <f aca="false">E8-E9</f>
        <v>41800</v>
      </c>
      <c r="F10" s="17" t="n">
        <f aca="false">F8-F9</f>
        <v>44200</v>
      </c>
      <c r="G10" s="17" t="n">
        <f aca="false">G8-G9</f>
        <v>47100</v>
      </c>
      <c r="H10" s="17" t="n">
        <f aca="false">H8-H9</f>
        <v>46100</v>
      </c>
      <c r="I10" s="17" t="n">
        <f aca="false">I8-I9</f>
        <v>47500</v>
      </c>
      <c r="J10" s="17" t="n">
        <f aca="false">J8-J9</f>
        <v>48500</v>
      </c>
      <c r="K10" s="17" t="n">
        <f aca="false">K8-K9</f>
        <v>50400</v>
      </c>
      <c r="L10" s="17" t="n">
        <f aca="false">L8-L9</f>
        <v>53800</v>
      </c>
      <c r="M10" s="17" t="n">
        <f aca="false">M8-M9</f>
        <v>60500</v>
      </c>
      <c r="N10" s="17" t="n">
        <f aca="false">N8-N9</f>
        <v>560000</v>
      </c>
      <c r="O10" s="18" t="n">
        <f aca="false">IF($N$8=0,0,N10/$N$8)</f>
        <v>0.545596258768511</v>
      </c>
    </row>
    <row r="11" customFormat="false" ht="15" hidden="false" customHeight="false" outlineLevel="0" collapsed="false">
      <c r="A11" s="19" t="s">
        <v>45</v>
      </c>
      <c r="B11" s="20" t="n">
        <f aca="false">IF(B8=0,0,B10/B8)</f>
        <v>0.545454545454545</v>
      </c>
      <c r="C11" s="20" t="n">
        <f aca="false">IF(C8=0,0,C10/C8)</f>
        <v>0.545706371191136</v>
      </c>
      <c r="D11" s="20" t="n">
        <f aca="false">IF(D8=0,0,D10/D8)</f>
        <v>0.545806451612903</v>
      </c>
      <c r="E11" s="20" t="n">
        <f aca="false">IF(E8=0,0,E10/E8)</f>
        <v>0.545691906005222</v>
      </c>
      <c r="F11" s="20" t="n">
        <f aca="false">IF(F8=0,0,F10/F8)</f>
        <v>0.545679012345679</v>
      </c>
      <c r="G11" s="20" t="n">
        <f aca="false">IF(G8=0,0,G10/G8)</f>
        <v>0.54577056778679</v>
      </c>
      <c r="H11" s="20" t="n">
        <f aca="false">IF(H8=0,0,H10/H8)</f>
        <v>0.545562130177515</v>
      </c>
      <c r="I11" s="20" t="n">
        <f aca="false">IF(I8=0,0,I10/I8)</f>
        <v>0.545350172215844</v>
      </c>
      <c r="J11" s="20" t="n">
        <f aca="false">IF(J8=0,0,J10/J8)</f>
        <v>0.545556805399325</v>
      </c>
      <c r="K11" s="20" t="n">
        <f aca="false">IF(K8=0,0,K10/K8)</f>
        <v>0.545454545454545</v>
      </c>
      <c r="L11" s="20" t="n">
        <f aca="false">IF(L8=0,0,L10/L8)</f>
        <v>0.545638945233266</v>
      </c>
      <c r="M11" s="20" t="n">
        <f aca="false">IF(M8=0,0,M10/M8)</f>
        <v>0.545536519386835</v>
      </c>
      <c r="N11" s="20" t="n">
        <f aca="false">IF(N8=0,0,N10/N8)</f>
        <v>0.545596258768511</v>
      </c>
    </row>
    <row r="12" customFormat="false" ht="15" hidden="false" customHeight="false" outlineLevel="0" collapsed="false">
      <c r="A12" s="3" t="s">
        <v>46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customFormat="false" ht="15" hidden="false" customHeight="false" outlineLevel="0" collapsed="false">
      <c r="A13" s="6" t="s">
        <v>47</v>
      </c>
      <c r="B13" s="13" t="n">
        <v>14000</v>
      </c>
      <c r="C13" s="13" t="n">
        <v>14000</v>
      </c>
      <c r="D13" s="13" t="n">
        <v>14200</v>
      </c>
      <c r="E13" s="13" t="n">
        <v>14200</v>
      </c>
      <c r="F13" s="13" t="n">
        <v>14500</v>
      </c>
      <c r="G13" s="13" t="n">
        <v>14500</v>
      </c>
      <c r="H13" s="13" t="n">
        <v>14800</v>
      </c>
      <c r="I13" s="13" t="n">
        <v>14800</v>
      </c>
      <c r="J13" s="13" t="n">
        <v>15000</v>
      </c>
      <c r="K13" s="13" t="n">
        <v>15000</v>
      </c>
      <c r="L13" s="13" t="n">
        <v>15200</v>
      </c>
      <c r="M13" s="13" t="n">
        <v>16500</v>
      </c>
      <c r="N13" s="14" t="n">
        <f aca="false">SUM(B13:M13)</f>
        <v>176700</v>
      </c>
      <c r="O13" s="15" t="n">
        <f aca="false">IF($N$8=0,0,N13/$N$8)</f>
        <v>0.172155105222136</v>
      </c>
    </row>
    <row r="14" customFormat="false" ht="15" hidden="false" customHeight="false" outlineLevel="0" collapsed="false">
      <c r="A14" s="6" t="s">
        <v>48</v>
      </c>
      <c r="B14" s="13" t="n">
        <v>3500</v>
      </c>
      <c r="C14" s="13" t="n">
        <v>3500</v>
      </c>
      <c r="D14" s="13" t="n">
        <v>4000</v>
      </c>
      <c r="E14" s="13" t="n">
        <v>3000</v>
      </c>
      <c r="F14" s="13" t="n">
        <v>4500</v>
      </c>
      <c r="G14" s="13" t="n">
        <v>4000</v>
      </c>
      <c r="H14" s="13" t="n">
        <v>3500</v>
      </c>
      <c r="I14" s="13" t="n">
        <v>4000</v>
      </c>
      <c r="J14" s="13" t="n">
        <v>4500</v>
      </c>
      <c r="K14" s="13" t="n">
        <v>5000</v>
      </c>
      <c r="L14" s="13" t="n">
        <v>6000</v>
      </c>
      <c r="M14" s="13" t="n">
        <v>7000</v>
      </c>
      <c r="N14" s="14" t="n">
        <f aca="false">SUM(B14:M14)</f>
        <v>52500</v>
      </c>
      <c r="O14" s="15" t="n">
        <f aca="false">IF($N$8=0,0,N14/$N$8)</f>
        <v>0.0511496492595479</v>
      </c>
    </row>
    <row r="15" customFormat="false" ht="15" hidden="false" customHeight="false" outlineLevel="0" collapsed="false">
      <c r="A15" s="6" t="s">
        <v>49</v>
      </c>
      <c r="B15" s="13" t="n">
        <v>5000</v>
      </c>
      <c r="C15" s="13" t="n">
        <v>5200</v>
      </c>
      <c r="D15" s="13" t="n">
        <v>5100</v>
      </c>
      <c r="E15" s="13" t="n">
        <v>5300</v>
      </c>
      <c r="F15" s="13" t="n">
        <v>5200</v>
      </c>
      <c r="G15" s="13" t="n">
        <v>5400</v>
      </c>
      <c r="H15" s="13" t="n">
        <v>5300</v>
      </c>
      <c r="I15" s="13" t="n">
        <v>5500</v>
      </c>
      <c r="J15" s="13" t="n">
        <v>5400</v>
      </c>
      <c r="K15" s="13" t="n">
        <v>5600</v>
      </c>
      <c r="L15" s="13" t="n">
        <v>5700</v>
      </c>
      <c r="M15" s="13" t="n">
        <v>6000</v>
      </c>
      <c r="N15" s="14" t="n">
        <f aca="false">SUM(B15:M15)</f>
        <v>64700</v>
      </c>
      <c r="O15" s="15" t="n">
        <f aca="false">IF($N$8=0,0,N15/$N$8)</f>
        <v>0.0630358534684334</v>
      </c>
    </row>
    <row r="16" customFormat="false" ht="15" hidden="false" customHeight="false" outlineLevel="0" collapsed="false">
      <c r="A16" s="6" t="s">
        <v>50</v>
      </c>
      <c r="B16" s="13" t="n">
        <v>6000</v>
      </c>
      <c r="C16" s="13" t="n">
        <v>6000</v>
      </c>
      <c r="D16" s="13" t="n">
        <v>6000</v>
      </c>
      <c r="E16" s="13" t="n">
        <v>6000</v>
      </c>
      <c r="F16" s="13" t="n">
        <v>6000</v>
      </c>
      <c r="G16" s="13" t="n">
        <v>6000</v>
      </c>
      <c r="H16" s="13" t="n">
        <v>6000</v>
      </c>
      <c r="I16" s="13" t="n">
        <v>6000</v>
      </c>
      <c r="J16" s="13" t="n">
        <v>6000</v>
      </c>
      <c r="K16" s="13" t="n">
        <v>6000</v>
      </c>
      <c r="L16" s="13" t="n">
        <v>6000</v>
      </c>
      <c r="M16" s="13" t="n">
        <v>6000</v>
      </c>
      <c r="N16" s="14" t="n">
        <f aca="false">SUM(B16:M16)</f>
        <v>72000</v>
      </c>
      <c r="O16" s="15" t="n">
        <f aca="false">IF($N$8=0,0,N16/$N$8)</f>
        <v>0.0701480904130943</v>
      </c>
    </row>
    <row r="17" customFormat="false" ht="15" hidden="false" customHeight="false" outlineLevel="0" collapsed="false">
      <c r="A17" s="6" t="s">
        <v>51</v>
      </c>
      <c r="B17" s="13" t="n">
        <v>1500</v>
      </c>
      <c r="C17" s="13" t="n">
        <v>800</v>
      </c>
      <c r="D17" s="13" t="n">
        <v>2000</v>
      </c>
      <c r="E17" s="13" t="n">
        <v>1000</v>
      </c>
      <c r="F17" s="13" t="n">
        <v>1200</v>
      </c>
      <c r="G17" s="13" t="n">
        <v>900</v>
      </c>
      <c r="H17" s="13" t="n">
        <v>1800</v>
      </c>
      <c r="I17" s="13" t="n">
        <v>1000</v>
      </c>
      <c r="J17" s="13" t="n">
        <v>1100</v>
      </c>
      <c r="K17" s="13" t="n">
        <v>900</v>
      </c>
      <c r="L17" s="13" t="n">
        <v>1500</v>
      </c>
      <c r="M17" s="13" t="n">
        <v>2500</v>
      </c>
      <c r="N17" s="14" t="n">
        <f aca="false">SUM(B17:M17)</f>
        <v>16200</v>
      </c>
      <c r="O17" s="15" t="n">
        <f aca="false">IF($N$8=0,0,N17/$N$8)</f>
        <v>0.0157833203429462</v>
      </c>
    </row>
    <row r="18" customFormat="false" ht="15" hidden="false" customHeight="false" outlineLevel="0" collapsed="false">
      <c r="A18" s="22" t="s">
        <v>52</v>
      </c>
      <c r="B18" s="23" t="n">
        <f aca="false">SUM(B13:B17)</f>
        <v>30000</v>
      </c>
      <c r="C18" s="23" t="n">
        <f aca="false">SUM(C13:C17)</f>
        <v>29500</v>
      </c>
      <c r="D18" s="23" t="n">
        <f aca="false">SUM(D13:D17)</f>
        <v>31300</v>
      </c>
      <c r="E18" s="23" t="n">
        <f aca="false">SUM(E13:E17)</f>
        <v>29500</v>
      </c>
      <c r="F18" s="23" t="n">
        <f aca="false">SUM(F13:F17)</f>
        <v>31400</v>
      </c>
      <c r="G18" s="23" t="n">
        <f aca="false">SUM(G13:G17)</f>
        <v>30800</v>
      </c>
      <c r="H18" s="23" t="n">
        <f aca="false">SUM(H13:H17)</f>
        <v>31400</v>
      </c>
      <c r="I18" s="23" t="n">
        <f aca="false">SUM(I13:I17)</f>
        <v>31300</v>
      </c>
      <c r="J18" s="23" t="n">
        <f aca="false">SUM(J13:J17)</f>
        <v>32000</v>
      </c>
      <c r="K18" s="23" t="n">
        <f aca="false">SUM(K13:K17)</f>
        <v>32500</v>
      </c>
      <c r="L18" s="23" t="n">
        <f aca="false">SUM(L13:L17)</f>
        <v>34400</v>
      </c>
      <c r="M18" s="23" t="n">
        <f aca="false">SUM(M13:M17)</f>
        <v>38000</v>
      </c>
      <c r="N18" s="23" t="n">
        <f aca="false">SUM(N13:N17)</f>
        <v>382100</v>
      </c>
      <c r="O18" s="15" t="n">
        <f aca="false">IF($N$8=0,0,N18/$N$8)</f>
        <v>0.372272018706157</v>
      </c>
    </row>
    <row r="19" customFormat="false" ht="15" hidden="false" customHeight="false" outlineLevel="0" collapsed="false">
      <c r="A19" s="16" t="s">
        <v>53</v>
      </c>
      <c r="B19" s="17" t="n">
        <f aca="false">B10-B18</f>
        <v>8400</v>
      </c>
      <c r="C19" s="17" t="n">
        <f aca="false">C10-C18</f>
        <v>9900</v>
      </c>
      <c r="D19" s="17" t="n">
        <f aca="false">D10-D18</f>
        <v>11000</v>
      </c>
      <c r="E19" s="17" t="n">
        <f aca="false">E10-E18</f>
        <v>12300</v>
      </c>
      <c r="F19" s="17" t="n">
        <f aca="false">F10-F18</f>
        <v>12800</v>
      </c>
      <c r="G19" s="17" t="n">
        <f aca="false">G10-G18</f>
        <v>16300</v>
      </c>
      <c r="H19" s="17" t="n">
        <f aca="false">H10-H18</f>
        <v>14700</v>
      </c>
      <c r="I19" s="17" t="n">
        <f aca="false">I10-I18</f>
        <v>16200</v>
      </c>
      <c r="J19" s="17" t="n">
        <f aca="false">J10-J18</f>
        <v>16500</v>
      </c>
      <c r="K19" s="17" t="n">
        <f aca="false">K10-K18</f>
        <v>17900</v>
      </c>
      <c r="L19" s="17" t="n">
        <f aca="false">L10-L18</f>
        <v>19400</v>
      </c>
      <c r="M19" s="17" t="n">
        <f aca="false">M10-M18</f>
        <v>22500</v>
      </c>
      <c r="N19" s="17" t="n">
        <f aca="false">N10-N18</f>
        <v>177900</v>
      </c>
      <c r="O19" s="18" t="n">
        <f aca="false">IF($N$8=0,0,N19/$N$8)</f>
        <v>0.173324240062354</v>
      </c>
    </row>
    <row r="20" customFormat="false" ht="15" hidden="false" customHeight="false" outlineLevel="0" collapsed="false">
      <c r="A20" s="19" t="s">
        <v>54</v>
      </c>
      <c r="B20" s="20" t="n">
        <f aca="false">IF(B8=0,0,B19/B8)</f>
        <v>0.119318181818182</v>
      </c>
      <c r="C20" s="20" t="n">
        <f aca="false">IF(C8=0,0,C19/C8)</f>
        <v>0.137119113573407</v>
      </c>
      <c r="D20" s="20" t="n">
        <f aca="false">IF(D8=0,0,D19/D8)</f>
        <v>0.141935483870968</v>
      </c>
      <c r="E20" s="20" t="n">
        <f aca="false">IF(E8=0,0,E19/E8)</f>
        <v>0.160574412532637</v>
      </c>
      <c r="F20" s="20" t="n">
        <f aca="false">IF(F8=0,0,F19/F8)</f>
        <v>0.158024691358025</v>
      </c>
      <c r="G20" s="20" t="n">
        <f aca="false">IF(G8=0,0,G19/G8)</f>
        <v>0.188876013904983</v>
      </c>
      <c r="H20" s="20" t="n">
        <f aca="false">IF(H8=0,0,H19/H8)</f>
        <v>0.17396449704142</v>
      </c>
      <c r="I20" s="20" t="n">
        <f aca="false">IF(I8=0,0,I19/I8)</f>
        <v>0.185993111366246</v>
      </c>
      <c r="J20" s="20" t="n">
        <f aca="false">IF(J8=0,0,J19/J8)</f>
        <v>0.185601799775028</v>
      </c>
      <c r="K20" s="20" t="n">
        <f aca="false">IF(K8=0,0,K19/K8)</f>
        <v>0.193722943722944</v>
      </c>
      <c r="L20" s="20" t="n">
        <f aca="false">IF(L8=0,0,L19/L8)</f>
        <v>0.196754563894523</v>
      </c>
      <c r="M20" s="20" t="n">
        <f aca="false">IF(M8=0,0,M19/M8)</f>
        <v>0.202885482416592</v>
      </c>
      <c r="N20" s="20" t="n">
        <f aca="false">IF(N8=0,0,N19/N8)</f>
        <v>0.173324240062354</v>
      </c>
    </row>
    <row r="21" customFormat="false" ht="15" hidden="false" customHeight="false" outlineLevel="0" collapsed="false">
      <c r="A21" s="6" t="s">
        <v>55</v>
      </c>
      <c r="B21" s="13" t="n">
        <v>1200</v>
      </c>
      <c r="C21" s="13" t="n">
        <v>1200</v>
      </c>
      <c r="D21" s="13" t="n">
        <v>1200</v>
      </c>
      <c r="E21" s="13" t="n">
        <v>1200</v>
      </c>
      <c r="F21" s="13" t="n">
        <v>1200</v>
      </c>
      <c r="G21" s="13" t="n">
        <v>1200</v>
      </c>
      <c r="H21" s="13" t="n">
        <v>1200</v>
      </c>
      <c r="I21" s="13" t="n">
        <v>1200</v>
      </c>
      <c r="J21" s="13" t="n">
        <v>1200</v>
      </c>
      <c r="K21" s="13" t="n">
        <v>1200</v>
      </c>
      <c r="L21" s="13" t="n">
        <v>1200</v>
      </c>
      <c r="M21" s="13" t="n">
        <v>1200</v>
      </c>
      <c r="N21" s="14" t="n">
        <f aca="false">SUM(B21:M21)</f>
        <v>14400</v>
      </c>
      <c r="O21" s="15" t="n">
        <f aca="false">IF($N$8=0,0,N21/$N$8)</f>
        <v>0.0140296180826189</v>
      </c>
    </row>
    <row r="22" customFormat="false" ht="15" hidden="false" customHeight="false" outlineLevel="0" collapsed="false">
      <c r="A22" s="6" t="s">
        <v>56</v>
      </c>
      <c r="B22" s="13" t="n">
        <v>-1800</v>
      </c>
      <c r="C22" s="13" t="n">
        <v>-1700</v>
      </c>
      <c r="D22" s="13" t="n">
        <v>-1700</v>
      </c>
      <c r="E22" s="13" t="n">
        <v>-1600</v>
      </c>
      <c r="F22" s="13" t="n">
        <v>-1500</v>
      </c>
      <c r="G22" s="13" t="n">
        <v>-1500</v>
      </c>
      <c r="H22" s="13" t="n">
        <v>-1400</v>
      </c>
      <c r="I22" s="13" t="n">
        <v>-1400</v>
      </c>
      <c r="J22" s="13" t="n">
        <v>-1300</v>
      </c>
      <c r="K22" s="13" t="n">
        <v>-1300</v>
      </c>
      <c r="L22" s="13" t="n">
        <v>-1200</v>
      </c>
      <c r="M22" s="13" t="n">
        <v>-1200</v>
      </c>
      <c r="N22" s="14" t="n">
        <f aca="false">SUM(B22:M22)</f>
        <v>-17600</v>
      </c>
      <c r="O22" s="15" t="n">
        <f aca="false">IF($N$8=0,0,N22/$N$8)</f>
        <v>-0.0171473109898675</v>
      </c>
    </row>
    <row r="23" customFormat="false" ht="15" hidden="false" customHeight="false" outlineLevel="0" collapsed="false">
      <c r="A23" s="22" t="s">
        <v>57</v>
      </c>
      <c r="B23" s="23" t="n">
        <f aca="false">B19-B21+B22</f>
        <v>5400</v>
      </c>
      <c r="C23" s="23" t="n">
        <f aca="false">C19-C21+C22</f>
        <v>7000</v>
      </c>
      <c r="D23" s="23" t="n">
        <f aca="false">D19-D21+D22</f>
        <v>8100</v>
      </c>
      <c r="E23" s="23" t="n">
        <f aca="false">E19-E21+E22</f>
        <v>9500</v>
      </c>
      <c r="F23" s="23" t="n">
        <f aca="false">F19-F21+F22</f>
        <v>10100</v>
      </c>
      <c r="G23" s="23" t="n">
        <f aca="false">G19-G21+G22</f>
        <v>13600</v>
      </c>
      <c r="H23" s="23" t="n">
        <f aca="false">H19-H21+H22</f>
        <v>12100</v>
      </c>
      <c r="I23" s="23" t="n">
        <f aca="false">I19-I21+I22</f>
        <v>13600</v>
      </c>
      <c r="J23" s="23" t="n">
        <f aca="false">J19-J21+J22</f>
        <v>14000</v>
      </c>
      <c r="K23" s="23" t="n">
        <f aca="false">K19-K21+K22</f>
        <v>15400</v>
      </c>
      <c r="L23" s="23" t="n">
        <f aca="false">L19-L21+L22</f>
        <v>17000</v>
      </c>
      <c r="M23" s="23" t="n">
        <f aca="false">M19-M21+M22</f>
        <v>20100</v>
      </c>
      <c r="N23" s="23" t="n">
        <f aca="false">N19-N21+N22</f>
        <v>145900</v>
      </c>
      <c r="O23" s="15" t="n">
        <f aca="false">IF($N$8=0,0,N23/$N$8)</f>
        <v>0.142147310989868</v>
      </c>
    </row>
    <row r="24" customFormat="false" ht="15" hidden="false" customHeight="false" outlineLevel="0" collapsed="false">
      <c r="A24" s="6" t="s">
        <v>58</v>
      </c>
      <c r="B24" s="13" t="n">
        <v>900</v>
      </c>
      <c r="C24" s="13" t="n">
        <v>1000</v>
      </c>
      <c r="D24" s="13" t="n">
        <v>1300</v>
      </c>
      <c r="E24" s="13" t="n">
        <v>1400</v>
      </c>
      <c r="F24" s="13" t="n">
        <v>1700</v>
      </c>
      <c r="G24" s="13" t="n">
        <v>2000</v>
      </c>
      <c r="H24" s="13" t="n">
        <v>1900</v>
      </c>
      <c r="I24" s="13" t="n">
        <v>2100</v>
      </c>
      <c r="J24" s="13" t="n">
        <v>2200</v>
      </c>
      <c r="K24" s="13" t="n">
        <v>2400</v>
      </c>
      <c r="L24" s="13" t="n">
        <v>2800</v>
      </c>
      <c r="M24" s="13" t="n">
        <v>3500</v>
      </c>
      <c r="N24" s="14" t="n">
        <f aca="false">SUM(B24:M24)</f>
        <v>23200</v>
      </c>
      <c r="O24" s="15" t="n">
        <f aca="false">IF($N$8=0,0,N24/$N$8)</f>
        <v>0.0226032735775526</v>
      </c>
    </row>
    <row r="25" customFormat="false" ht="15" hidden="false" customHeight="false" outlineLevel="0" collapsed="false">
      <c r="A25" s="16" t="s">
        <v>59</v>
      </c>
      <c r="B25" s="17" t="n">
        <f aca="false">B23-B24</f>
        <v>4500</v>
      </c>
      <c r="C25" s="17" t="n">
        <f aca="false">C23-C24</f>
        <v>6000</v>
      </c>
      <c r="D25" s="17" t="n">
        <f aca="false">D23-D24</f>
        <v>6800</v>
      </c>
      <c r="E25" s="17" t="n">
        <f aca="false">E23-E24</f>
        <v>8100</v>
      </c>
      <c r="F25" s="17" t="n">
        <f aca="false">F23-F24</f>
        <v>8400</v>
      </c>
      <c r="G25" s="17" t="n">
        <f aca="false">G23-G24</f>
        <v>11600</v>
      </c>
      <c r="H25" s="17" t="n">
        <f aca="false">H23-H24</f>
        <v>10200</v>
      </c>
      <c r="I25" s="17" t="n">
        <f aca="false">I23-I24</f>
        <v>11500</v>
      </c>
      <c r="J25" s="17" t="n">
        <f aca="false">J23-J24</f>
        <v>11800</v>
      </c>
      <c r="K25" s="17" t="n">
        <f aca="false">K23-K24</f>
        <v>13000</v>
      </c>
      <c r="L25" s="17" t="n">
        <f aca="false">L23-L24</f>
        <v>14200</v>
      </c>
      <c r="M25" s="17" t="n">
        <f aca="false">M23-M24</f>
        <v>16600</v>
      </c>
      <c r="N25" s="17" t="n">
        <f aca="false">N23-N24</f>
        <v>122700</v>
      </c>
      <c r="O25" s="18" t="n">
        <f aca="false">IF($N$8=0,0,N25/$N$8)</f>
        <v>0.119544037412315</v>
      </c>
    </row>
    <row r="26" customFormat="false" ht="15" hidden="false" customHeight="false" outlineLevel="0" collapsed="false">
      <c r="A26" s="19" t="s">
        <v>60</v>
      </c>
      <c r="B26" s="20" t="n">
        <f aca="false">IF(B8=0,0,B25/B8)</f>
        <v>0.0639204545454545</v>
      </c>
      <c r="C26" s="20" t="n">
        <f aca="false">IF(C8=0,0,C25/C8)</f>
        <v>0.0831024930747922</v>
      </c>
      <c r="D26" s="20" t="n">
        <f aca="false">IF(D8=0,0,D25/D8)</f>
        <v>0.087741935483871</v>
      </c>
      <c r="E26" s="20" t="n">
        <f aca="false">IF(E8=0,0,E25/E8)</f>
        <v>0.105744125326371</v>
      </c>
      <c r="F26" s="20" t="n">
        <f aca="false">IF(F8=0,0,F25/F8)</f>
        <v>0.103703703703704</v>
      </c>
      <c r="G26" s="20" t="n">
        <f aca="false">IF(G8=0,0,G25/G8)</f>
        <v>0.13441483198146</v>
      </c>
      <c r="H26" s="20" t="n">
        <f aca="false">IF(H8=0,0,H25/H8)</f>
        <v>0.120710059171598</v>
      </c>
      <c r="I26" s="20" t="n">
        <f aca="false">IF(I8=0,0,I25/I8)</f>
        <v>0.13203214695752</v>
      </c>
      <c r="J26" s="20" t="n">
        <f aca="false">IF(J8=0,0,J25/J8)</f>
        <v>0.13273340832396</v>
      </c>
      <c r="K26" s="20" t="n">
        <f aca="false">IF(K8=0,0,K25/K8)</f>
        <v>0.140692640692641</v>
      </c>
      <c r="L26" s="20" t="n">
        <f aca="false">IF(L8=0,0,L25/L8)</f>
        <v>0.144016227180527</v>
      </c>
      <c r="M26" s="20" t="n">
        <f aca="false">IF(M8=0,0,M25/M8)</f>
        <v>0.149684400360685</v>
      </c>
      <c r="N26" s="20" t="n">
        <f aca="false">IF(N8=0,0,N25/N8)</f>
        <v>0.119544037412315</v>
      </c>
    </row>
    <row r="28" customFormat="false" ht="15" hidden="false" customHeight="false" outlineLevel="0" collapsed="false">
      <c r="A28" s="2" t="s">
        <v>61</v>
      </c>
    </row>
    <row r="29" customFormat="false" ht="15" hidden="false" customHeight="false" outlineLevel="0" collapsed="false">
      <c r="A29" s="2" t="s">
        <v>62</v>
      </c>
    </row>
    <row r="30" customFormat="false" ht="15" hidden="false" customHeight="false" outlineLevel="0" collapsed="false">
      <c r="A30" s="2" t="s">
        <v>63</v>
      </c>
    </row>
    <row r="31" customFormat="false" ht="15" hidden="false" customHeight="false" outlineLevel="0" collapsed="false">
      <c r="A31" s="2" t="s">
        <v>64</v>
      </c>
    </row>
  </sheetData>
  <conditionalFormatting sqref="B25:N25">
    <cfRule type="expression" priority="2" aboveAverage="0" equalAverage="0" bottom="0" percent="0" rank="0" text="" dxfId="0">
      <formula>B25&lt;0</formula>
    </cfRule>
  </conditionalFormatting>
  <conditionalFormatting sqref="B19:N19">
    <cfRule type="expression" priority="3" aboveAverage="0" equalAverage="0" bottom="0" percent="0" rank="0" text="" dxfId="0">
      <formula>B19&lt;0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&amp;Chellyarvieira.com.br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2026-11-02T01:10:38Z</dcterms:created>
  <dc:creator>openpyxl</dc:creator>
  <dc:description/>
  <dc:language>en-US</dc:language>
  <cp:lastModifiedBy/>
  <dcterms:modified xsi:type="dcterms:W3CDTF">2026-11-01T22:10:40Z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